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tières Premières" sheetId="1" state="visible" r:id="rId3"/>
    <sheet name="Simulateur Recettes" sheetId="2" state="visible" r:id="rId4"/>
    <sheet name="Catalogue Pizzas" sheetId="3" state="visible" r:id="rId5"/>
    <sheet name="Paramètres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<sst xmlns="http://schemas.openxmlformats.org/spreadsheetml/2006/main" count="174" uniqueCount="125">
  <si>
    <t xml:space="preserve">🍕 TENTAZIONE — MATIÈRES PREMIÈRES</t>
  </si>
  <si>
    <t xml:space="preserve">Référentiel des coûts d'achat — Tous les prix en F XPF</t>
  </si>
  <si>
    <t xml:space="preserve">#</t>
  </si>
  <si>
    <t xml:space="preserve">INGRÉDIENT</t>
  </si>
  <si>
    <t xml:space="preserve">PRIX ACHAT (F)</t>
  </si>
  <si>
    <t xml:space="preserve">UNITÉ</t>
  </si>
  <si>
    <t xml:space="preserve">QTÉ / ACHAT</t>
  </si>
  <si>
    <t xml:space="preserve">COÛT UNITAIRE (F)</t>
  </si>
  <si>
    <t xml:space="preserve">Farine T00 (sac 25kg)</t>
  </si>
  <si>
    <t xml:space="preserve">kg</t>
  </si>
  <si>
    <t xml:space="preserve">Mozzarella Fior di Latte</t>
  </si>
  <si>
    <t xml:space="preserve">Sauce Tomate San Marzano (2.5kg)</t>
  </si>
  <si>
    <t xml:space="preserve">Huile d'olive extra vierge (5L)</t>
  </si>
  <si>
    <t xml:space="preserve">L</t>
  </si>
  <si>
    <t xml:space="preserve">Jambon de Parme 24 mois</t>
  </si>
  <si>
    <t xml:space="preserve">Pepperoni importé</t>
  </si>
  <si>
    <t xml:space="preserve">Champignons frais</t>
  </si>
  <si>
    <t xml:space="preserve">Poivrons tricolores</t>
  </si>
  <si>
    <t xml:space="preserve">Oignons rouges</t>
  </si>
  <si>
    <t xml:space="preserve">Olives noires Kalamata</t>
  </si>
  <si>
    <t xml:space="preserve">Basilic frais (botte)</t>
  </si>
  <si>
    <t xml:space="preserve">sachet</t>
  </si>
  <si>
    <t xml:space="preserve">Gorgonzola DOP</t>
  </si>
  <si>
    <t xml:space="preserve">Chèvre frais</t>
  </si>
  <si>
    <t xml:space="preserve">Burrata</t>
  </si>
  <si>
    <t xml:space="preserve">pièce</t>
  </si>
  <si>
    <t xml:space="preserve">Saumon fumé premium</t>
  </si>
  <si>
    <t xml:space="preserve">Chorizo espagnol</t>
  </si>
  <si>
    <t xml:space="preserve">Poulet grillé</t>
  </si>
  <si>
    <t xml:space="preserve">Lardons fumés</t>
  </si>
  <si>
    <t xml:space="preserve">Roquette fraîche</t>
  </si>
  <si>
    <t xml:space="preserve">Crème fraîche épaisse</t>
  </si>
  <si>
    <t xml:space="preserve">Parmesan Reggiano 24 mois</t>
  </si>
  <si>
    <t xml:space="preserve">Levure fraîche</t>
  </si>
  <si>
    <t xml:space="preserve">Sel fin</t>
  </si>
  <si>
    <t xml:space="preserve">Sucre</t>
  </si>
  <si>
    <t xml:space="preserve">Pesto basilic Genovese</t>
  </si>
  <si>
    <t xml:space="preserve">Tomates cerises fraîches</t>
  </si>
  <si>
    <t xml:space="preserve">Artichauts à l'huile</t>
  </si>
  <si>
    <t xml:space="preserve">Câpres</t>
  </si>
  <si>
    <t xml:space="preserve">Anchois</t>
  </si>
  <si>
    <t xml:space="preserve">Crevettes décortiquées</t>
  </si>
  <si>
    <t xml:space="preserve">Bacon croustillant</t>
  </si>
  <si>
    <t xml:space="preserve">Coppa italienne</t>
  </si>
  <si>
    <t xml:space="preserve">Sauce BBQ maison</t>
  </si>
  <si>
    <t xml:space="preserve">Miel</t>
  </si>
  <si>
    <t xml:space="preserve">Boîte pizza carton (x100)</t>
  </si>
  <si>
    <t xml:space="preserve">boîte</t>
  </si>
  <si>
    <t xml:space="preserve">Emballage Click&amp;Collect (x50)</t>
  </si>
  <si>
    <t xml:space="preserve">TOTAL INGRÉDIENTS</t>
  </si>
  <si>
    <t xml:space="preserve">💡 Cellules en JAUNE = valeurs modifiables (prix d'achat, quantités). Les coûts unitaires se recalculent automatiquement.</t>
  </si>
  <si>
    <t xml:space="preserve">🍕 TENTAZIONE — SIMULATEUR DE RECETTES</t>
  </si>
  <si>
    <t xml:space="preserve">Composez votre recette et calculez le coût de revient, la marge et le food cost</t>
  </si>
  <si>
    <t xml:space="preserve">NOM DE LA PIZZA</t>
  </si>
  <si>
    <t xml:space="preserve">LA MARGHERITA</t>
  </si>
  <si>
    <t xml:space="preserve">PRIX DE VENTE (F)</t>
  </si>
  <si>
    <t xml:space="preserve">QTÉ UTILISÉE</t>
  </si>
  <si>
    <t xml:space="preserve">COÛT LIGNE (F)</t>
  </si>
  <si>
    <t xml:space="preserve">Farine T00</t>
  </si>
  <si>
    <t xml:space="preserve">Sauce Tomate San Marzano</t>
  </si>
  <si>
    <t xml:space="preserve">Huile d'olive extra vierge</t>
  </si>
  <si>
    <t xml:space="preserve">Basilic frais</t>
  </si>
  <si>
    <t xml:space="preserve">Boîte pizza carton</t>
  </si>
  <si>
    <t xml:space="preserve">📊 RÉSULTATS</t>
  </si>
  <si>
    <t xml:space="preserve">COÛT MATIÈRES TOTAL</t>
  </si>
  <si>
    <t xml:space="preserve">PRIX DE VENTE</t>
  </si>
  <si>
    <t xml:space="preserve">MARGE BRUTE</t>
  </si>
  <si>
    <t xml:space="preserve">FOOD COST %</t>
  </si>
  <si>
    <t xml:space="preserve">MULTIPLICATEUR</t>
  </si>
  <si>
    <t xml:space="preserve">MARGE NETTE (après 15% charges)</t>
  </si>
  <si>
    <t xml:space="preserve">💡 REPÈRES FOOD COST PIZZERIA</t>
  </si>
  <si>
    <t xml:space="preserve">✅ 20-25%</t>
  </si>
  <si>
    <t xml:space="preserve">Excellent — marge optimale, prix compétitif</t>
  </si>
  <si>
    <t xml:space="preserve">👍 25-30%</t>
  </si>
  <si>
    <t xml:space="preserve">Bon — dans la norme du secteur pizzeria</t>
  </si>
  <si>
    <t xml:space="preserve">⚠️ 30-35%</t>
  </si>
  <si>
    <t xml:space="preserve">Attention — vérifiez quantités ou prix de vente</t>
  </si>
  <si>
    <t xml:space="preserve">🚨 &gt; 35%</t>
  </si>
  <si>
    <t xml:space="preserve">Alerte — revoyez la recette ou augmentez le prix</t>
  </si>
  <si>
    <t xml:space="preserve">🍕 TENTAZIONE — CATALOGUE &amp; MARGES</t>
  </si>
  <si>
    <t xml:space="preserve">Vue d'ensemble de toutes les pizzas — Coût, prix, marge, food cost</t>
  </si>
  <si>
    <t xml:space="preserve">PIZZA</t>
  </si>
  <si>
    <t xml:space="preserve">COÛT MATIÈRES (F)</t>
  </si>
  <si>
    <t xml:space="preserve">PRIX VENTE (F)</t>
  </si>
  <si>
    <t xml:space="preserve">MARGE (F)</t>
  </si>
  <si>
    <t xml:space="preserve">STATUT</t>
  </si>
  <si>
    <t xml:space="preserve">La Margherita</t>
  </si>
  <si>
    <t xml:space="preserve">La Prosciutto</t>
  </si>
  <si>
    <t xml:space="preserve">La Quattro Formaggi</t>
  </si>
  <si>
    <t xml:space="preserve">La Diavola</t>
  </si>
  <si>
    <t xml:space="preserve">La Salmone</t>
  </si>
  <si>
    <t xml:space="preserve">La Verde</t>
  </si>
  <si>
    <t xml:space="preserve">La BBQ Chicken</t>
  </si>
  <si>
    <t xml:space="preserve">La Pescatore</t>
  </si>
  <si>
    <t xml:space="preserve">La Tartufo</t>
  </si>
  <si>
    <t xml:space="preserve">La Calzone Classique</t>
  </si>
  <si>
    <t xml:space="preserve">La Vegana</t>
  </si>
  <si>
    <t xml:space="preserve">La Tentazione</t>
  </si>
  <si>
    <t xml:space="preserve">La Caprese</t>
  </si>
  <si>
    <t xml:space="preserve">La Carnivore</t>
  </si>
  <si>
    <t xml:space="preserve">La Hawaïenne</t>
  </si>
  <si>
    <t xml:space="preserve">La Napolitaine</t>
  </si>
  <si>
    <t xml:space="preserve">Pizza Nutella</t>
  </si>
  <si>
    <t xml:space="preserve">Il Calzone Poulet</t>
  </si>
  <si>
    <t xml:space="preserve">MOYENNES / TOTAUX</t>
  </si>
  <si>
    <t xml:space="preserve">⚙️ PARAMÈTRES TENTAZIONE</t>
  </si>
  <si>
    <t xml:space="preserve">Nom du restaurant</t>
  </si>
  <si>
    <t xml:space="preserve">TENTAZIONE</t>
  </si>
  <si>
    <t xml:space="preserve">Adresse</t>
  </si>
  <si>
    <t xml:space="preserve">157 Av des Départs, Apogoti, Dumbéa 98835</t>
  </si>
  <si>
    <t xml:space="preserve">Téléphone</t>
  </si>
  <si>
    <t xml:space="preserve">+687 797.282</t>
  </si>
  <si>
    <t xml:space="preserve">Email</t>
  </si>
  <si>
    <t xml:space="preserve">contact@tentazione.nc</t>
  </si>
  <si>
    <t xml:space="preserve">Devise</t>
  </si>
  <si>
    <t xml:space="preserve">F XPF</t>
  </si>
  <si>
    <t xml:space="preserve">TVA / TGC (%)</t>
  </si>
  <si>
    <t xml:space="preserve">0%</t>
  </si>
  <si>
    <t xml:space="preserve">Charges fixes mensuelles (F)</t>
  </si>
  <si>
    <t xml:space="preserve">Objectif food cost max (%)</t>
  </si>
  <si>
    <t xml:space="preserve">30%</t>
  </si>
  <si>
    <t xml:space="preserve">Marge cible (%)</t>
  </si>
  <si>
    <t xml:space="preserve">70%</t>
  </si>
  <si>
    <t xml:space="preserve">Nombre de pizzas/jour (estimation)</t>
  </si>
  <si>
    <t xml:space="preserve">Jours d'ouverture / mois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</si>
</sst>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"/>
    <numFmt numFmtId="166" formatCode="0.000"/>
    <numFmt numFmtId="167" formatCode="0.0%"/>
    <numFmt numFmtId="168" formatCode="0.0\x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2F19"/>
      <name val="Arial"/>
      <family val="0"/>
      <charset val="1"/>
    </font>
    <font>
      <sz val="11"/>
      <color rgb="FF666666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8C00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9"/>
      <color rgb="FF666666"/>
      <name val="Arial"/>
      <family val="0"/>
      <charset val="1"/>
    </font>
    <font>
      <b val="true"/>
      <sz val="14"/>
      <color rgb="FFFF2F19"/>
      <name val="Arial"/>
      <family val="0"/>
      <charset val="1"/>
    </font>
    <font>
      <b val="true"/>
      <sz val="14"/>
      <color rgb="FF0000FF"/>
      <name val="Arial"/>
      <family val="0"/>
      <charset val="1"/>
    </font>
    <font>
      <sz val="10"/>
      <color rgb="FF008000"/>
      <name val="Arial"/>
      <family val="0"/>
      <charset val="1"/>
    </font>
    <font>
      <sz val="10"/>
      <color rgb="FFCCCCCC"/>
      <name val="Arial"/>
      <family val="0"/>
      <charset val="1"/>
    </font>
    <font>
      <b val="true"/>
      <sz val="12"/>
      <color rgb="FF1A1A1A"/>
      <name val="Arial"/>
      <family val="0"/>
      <charset val="1"/>
    </font>
    <font>
      <b val="true"/>
      <sz val="13"/>
      <color rgb="FFFF8C00"/>
      <name val="Arial"/>
      <family val="0"/>
      <charset val="1"/>
    </font>
    <font>
      <b val="true"/>
      <sz val="13"/>
      <color rgb="FF000000"/>
      <name val="Arial"/>
      <family val="0"/>
      <charset val="1"/>
    </font>
    <font>
      <b val="true"/>
      <sz val="13"/>
      <color rgb="FF008000"/>
      <name val="Arial"/>
      <family val="0"/>
      <charset val="1"/>
    </font>
    <font>
      <sz val="9"/>
      <color rgb="FF666666"/>
      <name val="Arial"/>
      <family val="0"/>
      <charset val="1"/>
    </font>
    <font>
      <b val="true"/>
      <sz val="10"/>
      <color rgb="FF008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A1A1A"/>
        <bgColor rgb="FF333300"/>
      </patternFill>
    </fill>
    <fill>
      <patternFill patternType="solid">
        <fgColor rgb="FFFFFDE7"/>
        <bgColor rgb="FFF8F8F8"/>
      </patternFill>
    </fill>
    <fill>
      <patternFill patternType="solid">
        <fgColor rgb="FFF8F8F8"/>
        <bgColor rgb="FFFFFFFF"/>
      </patternFill>
    </fill>
    <fill>
      <patternFill patternType="solid">
        <fgColor rgb="FFFFF3E0"/>
        <bgColor rgb="FFFFFDE7"/>
      </patternFill>
    </fill>
    <fill>
      <patternFill patternType="solid">
        <fgColor rgb="FFE3F2FD"/>
        <bgColor rgb="FFE8EAF6"/>
      </patternFill>
    </fill>
    <fill>
      <patternFill patternType="solid">
        <fgColor rgb="FFE8F5E9"/>
        <bgColor rgb="FFE3F2FD"/>
      </patternFill>
    </fill>
    <fill>
      <patternFill patternType="solid">
        <fgColor rgb="FFE8EAF6"/>
        <bgColor rgb="FFE3F2FD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 diagonalUp="false" diagonalDown="false">
      <left/>
      <right/>
      <top style="double"/>
      <bottom style="double"/>
      <diagonal/>
    </border>
    <border diagonalUp="false" diagonalDown="false">
      <left style="thin">
        <color rgb="FFDDDDDD"/>
      </left>
      <right/>
      <top style="thin">
        <color rgb="FFDDDDDD"/>
      </top>
      <bottom style="thin">
        <color rgb="FFDDDDD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9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9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20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3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2F19"/>
      <rgbColor rgb="FF00FF00"/>
      <rgbColor rgb="FF0000FF"/>
      <rgbColor rgb="FFFFFF00"/>
      <rgbColor rgb="FFFF00FF"/>
      <rgbColor rgb="FF19FF84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FFDE7"/>
      <rgbColor rgb="FFE3F2FD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E8EAF6"/>
      <rgbColor rgb="FFFFF3E0"/>
      <rgbColor rgb="FF99CCFF"/>
      <rgbColor rgb="FFFF99CC"/>
      <rgbColor rgb="FFCC99FF"/>
      <rgbColor rgb="FFF8F8F8"/>
      <rgbColor rgb="FF3366FF"/>
      <rgbColor rgb="FF33CCCC"/>
      <rgbColor rgb="FF99CC00"/>
      <rgbColor rgb="FFFFCC00"/>
      <rgbColor rgb="FFFF8C00"/>
      <rgbColor rgb="FFFF6600"/>
      <rgbColor rgb="FF666666"/>
      <rgbColor rgb="FFC9A84C"/>
      <rgbColor rgb="FF003366"/>
      <rgbColor rgb="FF339966"/>
      <rgbColor rgb="FF003300"/>
      <rgbColor rgb="FF333300"/>
      <rgbColor rgb="FF993300"/>
      <rgbColor rgb="FF993366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2F19"/>
    <pageSetUpPr fitToPage="false"/>
  </sheetPr>
  <dimension ref="A1:F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5"/>
    <col collapsed="false" customWidth="true" hidden="false" outlineLevel="0" max="3" min="3" style="0" width="15"/>
    <col collapsed="false" customWidth="true" hidden="false" outlineLevel="0" max="4" min="4" style="0" width="10"/>
    <col collapsed="false" customWidth="true" hidden="false" outlineLevel="0" max="5" min="5" style="0" width="14"/>
    <col collapsed="false" customWidth="true" hidden="false" outlineLevel="0" max="6" min="6" style="0" width="18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</row>
    <row r="4" customFormat="false" ht="1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customFormat="false" ht="15" hidden="false" customHeight="false" outlineLevel="0" collapsed="false">
      <c r="A5" s="4" t="n">
        <v>1</v>
      </c>
      <c r="B5" s="5" t="s">
        <v>8</v>
      </c>
      <c r="C5" s="6" t="n">
        <v>4500</v>
      </c>
      <c r="D5" s="4" t="s">
        <v>9</v>
      </c>
      <c r="E5" s="7" t="n">
        <v>25</v>
      </c>
      <c r="F5" s="8" t="n">
        <f aca="false">IF(E5&gt;0,C5/E5,0)</f>
        <v>180</v>
      </c>
    </row>
    <row r="6" customFormat="false" ht="15" hidden="false" customHeight="false" outlineLevel="0" collapsed="false">
      <c r="A6" s="9" t="n">
        <v>2</v>
      </c>
      <c r="B6" s="10" t="s">
        <v>10</v>
      </c>
      <c r="C6" s="6" t="n">
        <v>2800</v>
      </c>
      <c r="D6" s="9" t="s">
        <v>9</v>
      </c>
      <c r="E6" s="7" t="n">
        <v>1</v>
      </c>
      <c r="F6" s="11" t="n">
        <f aca="false">IF(E6&gt;0,C6/E6,0)</f>
        <v>2800</v>
      </c>
    </row>
    <row r="7" customFormat="false" ht="15" hidden="false" customHeight="false" outlineLevel="0" collapsed="false">
      <c r="A7" s="4" t="n">
        <v>3</v>
      </c>
      <c r="B7" s="5" t="s">
        <v>11</v>
      </c>
      <c r="C7" s="6" t="n">
        <v>1200</v>
      </c>
      <c r="D7" s="4" t="s">
        <v>9</v>
      </c>
      <c r="E7" s="7" t="n">
        <v>2.5</v>
      </c>
      <c r="F7" s="8" t="n">
        <f aca="false">IF(E7&gt;0,C7/E7,0)</f>
        <v>480</v>
      </c>
    </row>
    <row r="8" customFormat="false" ht="15" hidden="false" customHeight="false" outlineLevel="0" collapsed="false">
      <c r="A8" s="9" t="n">
        <v>4</v>
      </c>
      <c r="B8" s="10" t="s">
        <v>12</v>
      </c>
      <c r="C8" s="6" t="n">
        <v>3500</v>
      </c>
      <c r="D8" s="9" t="s">
        <v>13</v>
      </c>
      <c r="E8" s="7" t="n">
        <v>5</v>
      </c>
      <c r="F8" s="11" t="n">
        <f aca="false">IF(E8&gt;0,C8/E8,0)</f>
        <v>700</v>
      </c>
    </row>
    <row r="9" customFormat="false" ht="15" hidden="false" customHeight="false" outlineLevel="0" collapsed="false">
      <c r="A9" s="4" t="n">
        <v>5</v>
      </c>
      <c r="B9" s="5" t="s">
        <v>14</v>
      </c>
      <c r="C9" s="6" t="n">
        <v>6800</v>
      </c>
      <c r="D9" s="4" t="s">
        <v>9</v>
      </c>
      <c r="E9" s="7" t="n">
        <v>1</v>
      </c>
      <c r="F9" s="8" t="n">
        <f aca="false">IF(E9&gt;0,C9/E9,0)</f>
        <v>6800</v>
      </c>
    </row>
    <row r="10" customFormat="false" ht="15" hidden="false" customHeight="false" outlineLevel="0" collapsed="false">
      <c r="A10" s="9" t="n">
        <v>6</v>
      </c>
      <c r="B10" s="10" t="s">
        <v>15</v>
      </c>
      <c r="C10" s="6" t="n">
        <v>3200</v>
      </c>
      <c r="D10" s="9" t="s">
        <v>9</v>
      </c>
      <c r="E10" s="7" t="n">
        <v>1</v>
      </c>
      <c r="F10" s="11" t="n">
        <f aca="false">IF(E10&gt;0,C10/E10,0)</f>
        <v>3200</v>
      </c>
    </row>
    <row r="11" customFormat="false" ht="15" hidden="false" customHeight="false" outlineLevel="0" collapsed="false">
      <c r="A11" s="4" t="n">
        <v>7</v>
      </c>
      <c r="B11" s="5" t="s">
        <v>16</v>
      </c>
      <c r="C11" s="6" t="n">
        <v>1400</v>
      </c>
      <c r="D11" s="4" t="s">
        <v>9</v>
      </c>
      <c r="E11" s="7" t="n">
        <v>1</v>
      </c>
      <c r="F11" s="8" t="n">
        <f aca="false">IF(E11&gt;0,C11/E11,0)</f>
        <v>1400</v>
      </c>
    </row>
    <row r="12" customFormat="false" ht="15" hidden="false" customHeight="false" outlineLevel="0" collapsed="false">
      <c r="A12" s="9" t="n">
        <v>8</v>
      </c>
      <c r="B12" s="10" t="s">
        <v>17</v>
      </c>
      <c r="C12" s="6" t="n">
        <v>800</v>
      </c>
      <c r="D12" s="9" t="s">
        <v>9</v>
      </c>
      <c r="E12" s="7" t="n">
        <v>1</v>
      </c>
      <c r="F12" s="11" t="n">
        <f aca="false">IF(E12&gt;0,C12/E12,0)</f>
        <v>800</v>
      </c>
    </row>
    <row r="13" customFormat="false" ht="15" hidden="false" customHeight="false" outlineLevel="0" collapsed="false">
      <c r="A13" s="4" t="n">
        <v>9</v>
      </c>
      <c r="B13" s="5" t="s">
        <v>18</v>
      </c>
      <c r="C13" s="6" t="n">
        <v>350</v>
      </c>
      <c r="D13" s="4" t="s">
        <v>9</v>
      </c>
      <c r="E13" s="7" t="n">
        <v>1</v>
      </c>
      <c r="F13" s="8" t="n">
        <f aca="false">IF(E13&gt;0,C13/E13,0)</f>
        <v>350</v>
      </c>
    </row>
    <row r="14" customFormat="false" ht="15" hidden="false" customHeight="false" outlineLevel="0" collapsed="false">
      <c r="A14" s="9" t="n">
        <v>10</v>
      </c>
      <c r="B14" s="10" t="s">
        <v>19</v>
      </c>
      <c r="C14" s="6" t="n">
        <v>2200</v>
      </c>
      <c r="D14" s="9" t="s">
        <v>9</v>
      </c>
      <c r="E14" s="7" t="n">
        <v>1</v>
      </c>
      <c r="F14" s="11" t="n">
        <f aca="false">IF(E14&gt;0,C14/E14,0)</f>
        <v>2200</v>
      </c>
    </row>
    <row r="15" customFormat="false" ht="15" hidden="false" customHeight="false" outlineLevel="0" collapsed="false">
      <c r="A15" s="4" t="n">
        <v>11</v>
      </c>
      <c r="B15" s="5" t="s">
        <v>20</v>
      </c>
      <c r="C15" s="6" t="n">
        <v>500</v>
      </c>
      <c r="D15" s="4" t="s">
        <v>21</v>
      </c>
      <c r="E15" s="7" t="n">
        <v>1</v>
      </c>
      <c r="F15" s="8" t="n">
        <f aca="false">IF(E15&gt;0,C15/E15,0)</f>
        <v>500</v>
      </c>
    </row>
    <row r="16" customFormat="false" ht="15" hidden="false" customHeight="false" outlineLevel="0" collapsed="false">
      <c r="A16" s="9" t="n">
        <v>12</v>
      </c>
      <c r="B16" s="10" t="s">
        <v>22</v>
      </c>
      <c r="C16" s="6" t="n">
        <v>4500</v>
      </c>
      <c r="D16" s="9" t="s">
        <v>9</v>
      </c>
      <c r="E16" s="7" t="n">
        <v>1</v>
      </c>
      <c r="F16" s="11" t="n">
        <f aca="false">IF(E16&gt;0,C16/E16,0)</f>
        <v>4500</v>
      </c>
    </row>
    <row r="17" customFormat="false" ht="15" hidden="false" customHeight="false" outlineLevel="0" collapsed="false">
      <c r="A17" s="4" t="n">
        <v>13</v>
      </c>
      <c r="B17" s="5" t="s">
        <v>23</v>
      </c>
      <c r="C17" s="6" t="n">
        <v>3200</v>
      </c>
      <c r="D17" s="4" t="s">
        <v>9</v>
      </c>
      <c r="E17" s="7" t="n">
        <v>1</v>
      </c>
      <c r="F17" s="8" t="n">
        <f aca="false">IF(E17&gt;0,C17/E17,0)</f>
        <v>3200</v>
      </c>
    </row>
    <row r="18" customFormat="false" ht="15" hidden="false" customHeight="false" outlineLevel="0" collapsed="false">
      <c r="A18" s="9" t="n">
        <v>14</v>
      </c>
      <c r="B18" s="10" t="s">
        <v>24</v>
      </c>
      <c r="C18" s="6" t="n">
        <v>1800</v>
      </c>
      <c r="D18" s="9" t="s">
        <v>25</v>
      </c>
      <c r="E18" s="7" t="n">
        <v>1</v>
      </c>
      <c r="F18" s="11" t="n">
        <f aca="false">IF(E18&gt;0,C18/E18,0)</f>
        <v>1800</v>
      </c>
    </row>
    <row r="19" customFormat="false" ht="15" hidden="false" customHeight="false" outlineLevel="0" collapsed="false">
      <c r="A19" s="4" t="n">
        <v>15</v>
      </c>
      <c r="B19" s="5" t="s">
        <v>26</v>
      </c>
      <c r="C19" s="6" t="n">
        <v>8500</v>
      </c>
      <c r="D19" s="4" t="s">
        <v>9</v>
      </c>
      <c r="E19" s="7" t="n">
        <v>1</v>
      </c>
      <c r="F19" s="8" t="n">
        <f aca="false">IF(E19&gt;0,C19/E19,0)</f>
        <v>8500</v>
      </c>
    </row>
    <row r="20" customFormat="false" ht="15" hidden="false" customHeight="false" outlineLevel="0" collapsed="false">
      <c r="A20" s="9" t="n">
        <v>16</v>
      </c>
      <c r="B20" s="10" t="s">
        <v>27</v>
      </c>
      <c r="C20" s="6" t="n">
        <v>3800</v>
      </c>
      <c r="D20" s="9" t="s">
        <v>9</v>
      </c>
      <c r="E20" s="7" t="n">
        <v>1</v>
      </c>
      <c r="F20" s="11" t="n">
        <f aca="false">IF(E20&gt;0,C20/E20,0)</f>
        <v>3800</v>
      </c>
    </row>
    <row r="21" customFormat="false" ht="15" hidden="false" customHeight="false" outlineLevel="0" collapsed="false">
      <c r="A21" s="4" t="n">
        <v>17</v>
      </c>
      <c r="B21" s="5" t="s">
        <v>28</v>
      </c>
      <c r="C21" s="6" t="n">
        <v>2200</v>
      </c>
      <c r="D21" s="4" t="s">
        <v>9</v>
      </c>
      <c r="E21" s="7" t="n">
        <v>1</v>
      </c>
      <c r="F21" s="8" t="n">
        <f aca="false">IF(E21&gt;0,C21/E21,0)</f>
        <v>2200</v>
      </c>
    </row>
    <row r="22" customFormat="false" ht="15" hidden="false" customHeight="false" outlineLevel="0" collapsed="false">
      <c r="A22" s="9" t="n">
        <v>18</v>
      </c>
      <c r="B22" s="10" t="s">
        <v>29</v>
      </c>
      <c r="C22" s="6" t="n">
        <v>1800</v>
      </c>
      <c r="D22" s="9" t="s">
        <v>9</v>
      </c>
      <c r="E22" s="7" t="n">
        <v>1</v>
      </c>
      <c r="F22" s="11" t="n">
        <f aca="false">IF(E22&gt;0,C22/E22,0)</f>
        <v>1800</v>
      </c>
    </row>
    <row r="23" customFormat="false" ht="15" hidden="false" customHeight="false" outlineLevel="0" collapsed="false">
      <c r="A23" s="4" t="n">
        <v>19</v>
      </c>
      <c r="B23" s="5" t="s">
        <v>30</v>
      </c>
      <c r="C23" s="6" t="n">
        <v>1200</v>
      </c>
      <c r="D23" s="4" t="s">
        <v>9</v>
      </c>
      <c r="E23" s="7" t="n">
        <v>1</v>
      </c>
      <c r="F23" s="8" t="n">
        <f aca="false">IF(E23&gt;0,C23/E23,0)</f>
        <v>1200</v>
      </c>
    </row>
    <row r="24" customFormat="false" ht="15" hidden="false" customHeight="false" outlineLevel="0" collapsed="false">
      <c r="A24" s="9" t="n">
        <v>20</v>
      </c>
      <c r="B24" s="10" t="s">
        <v>31</v>
      </c>
      <c r="C24" s="6" t="n">
        <v>600</v>
      </c>
      <c r="D24" s="9" t="s">
        <v>13</v>
      </c>
      <c r="E24" s="7" t="n">
        <v>1</v>
      </c>
      <c r="F24" s="11" t="n">
        <f aca="false">IF(E24&gt;0,C24/E24,0)</f>
        <v>600</v>
      </c>
    </row>
    <row r="25" customFormat="false" ht="15" hidden="false" customHeight="false" outlineLevel="0" collapsed="false">
      <c r="A25" s="4" t="n">
        <v>21</v>
      </c>
      <c r="B25" s="5" t="s">
        <v>32</v>
      </c>
      <c r="C25" s="6" t="n">
        <v>7200</v>
      </c>
      <c r="D25" s="4" t="s">
        <v>9</v>
      </c>
      <c r="E25" s="7" t="n">
        <v>1</v>
      </c>
      <c r="F25" s="8" t="n">
        <f aca="false">IF(E25&gt;0,C25/E25,0)</f>
        <v>7200</v>
      </c>
    </row>
    <row r="26" customFormat="false" ht="15" hidden="false" customHeight="false" outlineLevel="0" collapsed="false">
      <c r="A26" s="9" t="n">
        <v>22</v>
      </c>
      <c r="B26" s="10" t="s">
        <v>33</v>
      </c>
      <c r="C26" s="6" t="n">
        <v>250</v>
      </c>
      <c r="D26" s="9" t="s">
        <v>21</v>
      </c>
      <c r="E26" s="7" t="n">
        <v>1</v>
      </c>
      <c r="F26" s="11" t="n">
        <f aca="false">IF(E26&gt;0,C26/E26,0)</f>
        <v>250</v>
      </c>
    </row>
    <row r="27" customFormat="false" ht="15" hidden="false" customHeight="false" outlineLevel="0" collapsed="false">
      <c r="A27" s="4" t="n">
        <v>23</v>
      </c>
      <c r="B27" s="5" t="s">
        <v>34</v>
      </c>
      <c r="C27" s="6" t="n">
        <v>180</v>
      </c>
      <c r="D27" s="4" t="s">
        <v>9</v>
      </c>
      <c r="E27" s="7" t="n">
        <v>1</v>
      </c>
      <c r="F27" s="8" t="n">
        <f aca="false">IF(E27&gt;0,C27/E27,0)</f>
        <v>180</v>
      </c>
    </row>
    <row r="28" customFormat="false" ht="15" hidden="false" customHeight="false" outlineLevel="0" collapsed="false">
      <c r="A28" s="9" t="n">
        <v>24</v>
      </c>
      <c r="B28" s="10" t="s">
        <v>35</v>
      </c>
      <c r="C28" s="6" t="n">
        <v>220</v>
      </c>
      <c r="D28" s="9" t="s">
        <v>9</v>
      </c>
      <c r="E28" s="7" t="n">
        <v>1</v>
      </c>
      <c r="F28" s="11" t="n">
        <f aca="false">IF(E28&gt;0,C28/E28,0)</f>
        <v>220</v>
      </c>
    </row>
    <row r="29" customFormat="false" ht="15" hidden="false" customHeight="false" outlineLevel="0" collapsed="false">
      <c r="A29" s="4" t="n">
        <v>25</v>
      </c>
      <c r="B29" s="5" t="s">
        <v>36</v>
      </c>
      <c r="C29" s="6" t="n">
        <v>3500</v>
      </c>
      <c r="D29" s="4" t="s">
        <v>9</v>
      </c>
      <c r="E29" s="7" t="n">
        <v>1</v>
      </c>
      <c r="F29" s="8" t="n">
        <f aca="false">IF(E29&gt;0,C29/E29,0)</f>
        <v>3500</v>
      </c>
    </row>
    <row r="30" customFormat="false" ht="15" hidden="false" customHeight="false" outlineLevel="0" collapsed="false">
      <c r="A30" s="9" t="n">
        <v>26</v>
      </c>
      <c r="B30" s="10" t="s">
        <v>37</v>
      </c>
      <c r="C30" s="6" t="n">
        <v>900</v>
      </c>
      <c r="D30" s="9" t="s">
        <v>9</v>
      </c>
      <c r="E30" s="7" t="n">
        <v>1</v>
      </c>
      <c r="F30" s="11" t="n">
        <f aca="false">IF(E30&gt;0,C30/E30,0)</f>
        <v>900</v>
      </c>
    </row>
    <row r="31" customFormat="false" ht="15" hidden="false" customHeight="false" outlineLevel="0" collapsed="false">
      <c r="A31" s="4" t="n">
        <v>27</v>
      </c>
      <c r="B31" s="5" t="s">
        <v>38</v>
      </c>
      <c r="C31" s="6" t="n">
        <v>3200</v>
      </c>
      <c r="D31" s="4" t="s">
        <v>9</v>
      </c>
      <c r="E31" s="7" t="n">
        <v>1</v>
      </c>
      <c r="F31" s="8" t="n">
        <f aca="false">IF(E31&gt;0,C31/E31,0)</f>
        <v>3200</v>
      </c>
    </row>
    <row r="32" customFormat="false" ht="15" hidden="false" customHeight="false" outlineLevel="0" collapsed="false">
      <c r="A32" s="9" t="n">
        <v>28</v>
      </c>
      <c r="B32" s="10" t="s">
        <v>39</v>
      </c>
      <c r="C32" s="6" t="n">
        <v>2800</v>
      </c>
      <c r="D32" s="9" t="s">
        <v>9</v>
      </c>
      <c r="E32" s="7" t="n">
        <v>1</v>
      </c>
      <c r="F32" s="11" t="n">
        <f aca="false">IF(E32&gt;0,C32/E32,0)</f>
        <v>2800</v>
      </c>
    </row>
    <row r="33" customFormat="false" ht="15" hidden="false" customHeight="false" outlineLevel="0" collapsed="false">
      <c r="A33" s="4" t="n">
        <v>29</v>
      </c>
      <c r="B33" s="5" t="s">
        <v>40</v>
      </c>
      <c r="C33" s="6" t="n">
        <v>4200</v>
      </c>
      <c r="D33" s="4" t="s">
        <v>9</v>
      </c>
      <c r="E33" s="7" t="n">
        <v>1</v>
      </c>
      <c r="F33" s="8" t="n">
        <f aca="false">IF(E33&gt;0,C33/E33,0)</f>
        <v>4200</v>
      </c>
    </row>
    <row r="34" customFormat="false" ht="15" hidden="false" customHeight="false" outlineLevel="0" collapsed="false">
      <c r="A34" s="9" t="n">
        <v>30</v>
      </c>
      <c r="B34" s="10" t="s">
        <v>41</v>
      </c>
      <c r="C34" s="6" t="n">
        <v>5500</v>
      </c>
      <c r="D34" s="9" t="s">
        <v>9</v>
      </c>
      <c r="E34" s="7" t="n">
        <v>1</v>
      </c>
      <c r="F34" s="11" t="n">
        <f aca="false">IF(E34&gt;0,C34/E34,0)</f>
        <v>5500</v>
      </c>
    </row>
    <row r="35" customFormat="false" ht="15" hidden="false" customHeight="false" outlineLevel="0" collapsed="false">
      <c r="A35" s="4" t="n">
        <v>31</v>
      </c>
      <c r="B35" s="5" t="s">
        <v>42</v>
      </c>
      <c r="C35" s="6" t="n">
        <v>2400</v>
      </c>
      <c r="D35" s="4" t="s">
        <v>9</v>
      </c>
      <c r="E35" s="7" t="n">
        <v>1</v>
      </c>
      <c r="F35" s="8" t="n">
        <f aca="false">IF(E35&gt;0,C35/E35,0)</f>
        <v>2400</v>
      </c>
    </row>
    <row r="36" customFormat="false" ht="15" hidden="false" customHeight="false" outlineLevel="0" collapsed="false">
      <c r="A36" s="9" t="n">
        <v>32</v>
      </c>
      <c r="B36" s="10" t="s">
        <v>43</v>
      </c>
      <c r="C36" s="6" t="n">
        <v>4800</v>
      </c>
      <c r="D36" s="9" t="s">
        <v>9</v>
      </c>
      <c r="E36" s="7" t="n">
        <v>1</v>
      </c>
      <c r="F36" s="11" t="n">
        <f aca="false">IF(E36&gt;0,C36/E36,0)</f>
        <v>4800</v>
      </c>
    </row>
    <row r="37" customFormat="false" ht="15" hidden="false" customHeight="false" outlineLevel="0" collapsed="false">
      <c r="A37" s="4" t="n">
        <v>33</v>
      </c>
      <c r="B37" s="5" t="s">
        <v>44</v>
      </c>
      <c r="C37" s="6" t="n">
        <v>800</v>
      </c>
      <c r="D37" s="4" t="s">
        <v>13</v>
      </c>
      <c r="E37" s="7" t="n">
        <v>1</v>
      </c>
      <c r="F37" s="8" t="n">
        <f aca="false">IF(E37&gt;0,C37/E37,0)</f>
        <v>800</v>
      </c>
    </row>
    <row r="38" customFormat="false" ht="15" hidden="false" customHeight="false" outlineLevel="0" collapsed="false">
      <c r="A38" s="9" t="n">
        <v>34</v>
      </c>
      <c r="B38" s="10" t="s">
        <v>45</v>
      </c>
      <c r="C38" s="6" t="n">
        <v>1500</v>
      </c>
      <c r="D38" s="9" t="s">
        <v>9</v>
      </c>
      <c r="E38" s="7" t="n">
        <v>1</v>
      </c>
      <c r="F38" s="11" t="n">
        <f aca="false">IF(E38&gt;0,C38/E38,0)</f>
        <v>1500</v>
      </c>
    </row>
    <row r="39" customFormat="false" ht="15" hidden="false" customHeight="false" outlineLevel="0" collapsed="false">
      <c r="A39" s="4" t="n">
        <v>35</v>
      </c>
      <c r="B39" s="5" t="s">
        <v>46</v>
      </c>
      <c r="C39" s="6" t="n">
        <v>8500</v>
      </c>
      <c r="D39" s="4" t="s">
        <v>47</v>
      </c>
      <c r="E39" s="7" t="n">
        <v>100</v>
      </c>
      <c r="F39" s="8" t="n">
        <f aca="false">IF(E39&gt;0,C39/E39,0)</f>
        <v>85</v>
      </c>
    </row>
    <row r="40" customFormat="false" ht="15" hidden="false" customHeight="false" outlineLevel="0" collapsed="false">
      <c r="A40" s="9" t="n">
        <v>36</v>
      </c>
      <c r="B40" s="10" t="s">
        <v>48</v>
      </c>
      <c r="C40" s="6" t="n">
        <v>4200</v>
      </c>
      <c r="D40" s="9" t="s">
        <v>47</v>
      </c>
      <c r="E40" s="7" t="n">
        <v>50</v>
      </c>
      <c r="F40" s="11" t="n">
        <f aca="false">IF(E40&gt;0,C40/E40,0)</f>
        <v>84</v>
      </c>
    </row>
    <row r="41" customFormat="false" ht="15" hidden="false" customHeight="false" outlineLevel="0" collapsed="false">
      <c r="A41" s="12"/>
      <c r="B41" s="13" t="s">
        <v>49</v>
      </c>
      <c r="C41" s="14" t="n">
        <f aca="false">SUM(C5:C40)</f>
        <v>105000</v>
      </c>
      <c r="D41" s="12"/>
      <c r="E41" s="12"/>
      <c r="F41" s="15" t="n">
        <f aca="false">AVERAGE(F5:F40)</f>
        <v>2350.80555555556</v>
      </c>
    </row>
    <row r="43" customFormat="false" ht="15" hidden="false" customHeight="false" outlineLevel="0" collapsed="false">
      <c r="A43" s="16" t="s">
        <v>50</v>
      </c>
      <c r="B43" s="16"/>
      <c r="C43" s="16"/>
      <c r="D43" s="16"/>
      <c r="E43" s="16"/>
      <c r="F43" s="16"/>
    </row>
  </sheetData>
  <mergeCells count="3">
    <mergeCell ref="A1:F1"/>
    <mergeCell ref="A2:F2"/>
    <mergeCell ref="A43:F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9FF84"/>
    <pageSetUpPr fitToPage="false"/>
  </sheetPr>
  <dimension ref="A1:H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0"/>
    <col collapsed="false" customWidth="true" hidden="false" outlineLevel="0" max="3" min="3" style="0" width="14"/>
    <col collapsed="false" customWidth="true" hidden="false" outlineLevel="0" max="4" min="4" style="0" width="10"/>
    <col collapsed="false" customWidth="true" hidden="false" outlineLevel="0" max="5" min="5" style="0" width="18"/>
    <col collapsed="false" customWidth="true" hidden="false" outlineLevel="0" max="6" min="6" style="0" width="16"/>
    <col collapsed="false" customWidth="true" hidden="false" outlineLevel="0" max="7" min="7" style="0" width="18"/>
    <col collapsed="false" customWidth="true" hidden="false" outlineLevel="0" max="8" min="8" style="0" width="12"/>
  </cols>
  <sheetData>
    <row r="1" customFormat="false" ht="39.75" hidden="false" customHeight="true" outlineLevel="0" collapsed="false">
      <c r="A1" s="17" t="s">
        <v>51</v>
      </c>
      <c r="B1" s="17"/>
      <c r="C1" s="17"/>
      <c r="D1" s="17"/>
      <c r="E1" s="17"/>
      <c r="F1" s="17"/>
      <c r="G1" s="17"/>
      <c r="H1" s="17"/>
    </row>
    <row r="2" customFormat="false" ht="15" hidden="false" customHeight="false" outlineLevel="0" collapsed="false">
      <c r="A2" s="2" t="s">
        <v>52</v>
      </c>
      <c r="B2" s="2"/>
      <c r="C2" s="2"/>
      <c r="D2" s="2"/>
      <c r="E2" s="2"/>
      <c r="F2" s="2"/>
      <c r="G2" s="2"/>
      <c r="H2" s="2"/>
    </row>
    <row r="4" customFormat="false" ht="17.35" hidden="false" customHeight="false" outlineLevel="0" collapsed="false">
      <c r="A4" s="18" t="s">
        <v>53</v>
      </c>
      <c r="B4" s="19" t="s">
        <v>54</v>
      </c>
      <c r="C4" s="19"/>
      <c r="D4" s="19"/>
      <c r="F4" s="18" t="s">
        <v>55</v>
      </c>
      <c r="G4" s="20" t="n">
        <v>1890</v>
      </c>
    </row>
    <row r="6" customFormat="false" ht="15" hidden="false" customHeight="false" outlineLevel="0" collapsed="false">
      <c r="A6" s="3" t="s">
        <v>2</v>
      </c>
      <c r="B6" s="3" t="s">
        <v>3</v>
      </c>
      <c r="C6" s="3" t="s">
        <v>56</v>
      </c>
      <c r="D6" s="3" t="s">
        <v>5</v>
      </c>
      <c r="E6" s="3" t="s">
        <v>7</v>
      </c>
      <c r="F6" s="3" t="s">
        <v>57</v>
      </c>
    </row>
    <row r="7" customFormat="false" ht="15" hidden="false" customHeight="false" outlineLevel="0" collapsed="false">
      <c r="A7" s="4" t="n">
        <v>1</v>
      </c>
      <c r="B7" s="5" t="s">
        <v>58</v>
      </c>
      <c r="C7" s="21" t="n">
        <v>0.25</v>
      </c>
      <c r="D7" s="4" t="s">
        <v>9</v>
      </c>
      <c r="E7" s="22" t="n">
        <f aca="false">'Matières Premières'!F5</f>
        <v>180</v>
      </c>
      <c r="F7" s="23" t="n">
        <f aca="false">C7*E7</f>
        <v>45</v>
      </c>
    </row>
    <row r="8" customFormat="false" ht="15" hidden="false" customHeight="false" outlineLevel="0" collapsed="false">
      <c r="A8" s="4" t="n">
        <v>2</v>
      </c>
      <c r="B8" s="5" t="s">
        <v>59</v>
      </c>
      <c r="C8" s="21" t="n">
        <v>0.12</v>
      </c>
      <c r="D8" s="4" t="s">
        <v>9</v>
      </c>
      <c r="E8" s="22" t="n">
        <f aca="false">'Matières Premières'!F7</f>
        <v>480</v>
      </c>
      <c r="F8" s="23" t="n">
        <f aca="false">C8*E8</f>
        <v>57.6</v>
      </c>
    </row>
    <row r="9" customFormat="false" ht="15" hidden="false" customHeight="false" outlineLevel="0" collapsed="false">
      <c r="A9" s="4" t="n">
        <v>3</v>
      </c>
      <c r="B9" s="5" t="s">
        <v>10</v>
      </c>
      <c r="C9" s="21" t="n">
        <v>0.18</v>
      </c>
      <c r="D9" s="4" t="s">
        <v>9</v>
      </c>
      <c r="E9" s="22" t="n">
        <f aca="false">'Matières Premières'!F6</f>
        <v>2800</v>
      </c>
      <c r="F9" s="23" t="n">
        <f aca="false">C9*E9</f>
        <v>504</v>
      </c>
    </row>
    <row r="10" customFormat="false" ht="15" hidden="false" customHeight="false" outlineLevel="0" collapsed="false">
      <c r="A10" s="4" t="n">
        <v>4</v>
      </c>
      <c r="B10" s="5" t="s">
        <v>60</v>
      </c>
      <c r="C10" s="21" t="n">
        <v>0.015</v>
      </c>
      <c r="D10" s="4" t="s">
        <v>13</v>
      </c>
      <c r="E10" s="22" t="n">
        <f aca="false">'Matières Premières'!F8</f>
        <v>700</v>
      </c>
      <c r="F10" s="23" t="n">
        <f aca="false">C10*E10</f>
        <v>10.5</v>
      </c>
    </row>
    <row r="11" customFormat="false" ht="15" hidden="false" customHeight="false" outlineLevel="0" collapsed="false">
      <c r="A11" s="4" t="n">
        <v>5</v>
      </c>
      <c r="B11" s="5" t="s">
        <v>61</v>
      </c>
      <c r="C11" s="21" t="n">
        <v>0.1</v>
      </c>
      <c r="D11" s="4" t="s">
        <v>21</v>
      </c>
      <c r="E11" s="22" t="n">
        <f aca="false">'Matières Premières'!F15</f>
        <v>500</v>
      </c>
      <c r="F11" s="23" t="n">
        <f aca="false">C11*E11</f>
        <v>50</v>
      </c>
    </row>
    <row r="12" customFormat="false" ht="15" hidden="false" customHeight="false" outlineLevel="0" collapsed="false">
      <c r="A12" s="4" t="n">
        <v>6</v>
      </c>
      <c r="B12" s="5" t="s">
        <v>33</v>
      </c>
      <c r="C12" s="21" t="n">
        <v>0.1</v>
      </c>
      <c r="D12" s="4" t="s">
        <v>21</v>
      </c>
      <c r="E12" s="22" t="n">
        <f aca="false">'Matières Premières'!F26</f>
        <v>250</v>
      </c>
      <c r="F12" s="23" t="n">
        <f aca="false">C12*E12</f>
        <v>25</v>
      </c>
    </row>
    <row r="13" customFormat="false" ht="15" hidden="false" customHeight="false" outlineLevel="0" collapsed="false">
      <c r="A13" s="4" t="n">
        <v>7</v>
      </c>
      <c r="B13" s="5" t="s">
        <v>34</v>
      </c>
      <c r="C13" s="21" t="n">
        <v>0.008</v>
      </c>
      <c r="D13" s="4" t="s">
        <v>9</v>
      </c>
      <c r="E13" s="22" t="n">
        <f aca="false">'Matières Premières'!F27</f>
        <v>180</v>
      </c>
      <c r="F13" s="23" t="n">
        <f aca="false">C13*E13</f>
        <v>1.44</v>
      </c>
    </row>
    <row r="14" customFormat="false" ht="15" hidden="false" customHeight="false" outlineLevel="0" collapsed="false">
      <c r="A14" s="4" t="n">
        <v>8</v>
      </c>
      <c r="B14" s="5" t="s">
        <v>62</v>
      </c>
      <c r="C14" s="21" t="n">
        <v>1</v>
      </c>
      <c r="D14" s="4" t="s">
        <v>47</v>
      </c>
      <c r="E14" s="22" t="n">
        <f aca="false">'Matières Premières'!F39</f>
        <v>85</v>
      </c>
      <c r="F14" s="23" t="n">
        <f aca="false">C14*E14</f>
        <v>85</v>
      </c>
    </row>
    <row r="15" customFormat="false" ht="15" hidden="false" customHeight="false" outlineLevel="0" collapsed="false">
      <c r="A15" s="24" t="n">
        <v>9</v>
      </c>
      <c r="B15" s="25"/>
      <c r="C15" s="26"/>
      <c r="D15" s="25"/>
      <c r="E15" s="25"/>
      <c r="F15" s="27" t="n">
        <f aca="false">IF(C15&gt;0,C15*E15,0)</f>
        <v>0</v>
      </c>
    </row>
    <row r="16" customFormat="false" ht="15" hidden="false" customHeight="false" outlineLevel="0" collapsed="false">
      <c r="A16" s="24" t="n">
        <v>10</v>
      </c>
      <c r="B16" s="25"/>
      <c r="C16" s="26"/>
      <c r="D16" s="25"/>
      <c r="E16" s="25"/>
      <c r="F16" s="27" t="n">
        <f aca="false">IF(C16&gt;0,C16*E16,0)</f>
        <v>0</v>
      </c>
    </row>
    <row r="17" customFormat="false" ht="15" hidden="false" customHeight="false" outlineLevel="0" collapsed="false">
      <c r="A17" s="24" t="n">
        <v>11</v>
      </c>
      <c r="B17" s="25"/>
      <c r="C17" s="26"/>
      <c r="D17" s="25"/>
      <c r="E17" s="25"/>
      <c r="F17" s="27" t="n">
        <f aca="false">IF(C17&gt;0,C17*E17,0)</f>
        <v>0</v>
      </c>
    </row>
    <row r="18" customFormat="false" ht="15" hidden="false" customHeight="false" outlineLevel="0" collapsed="false">
      <c r="A18" s="24" t="n">
        <v>12</v>
      </c>
      <c r="B18" s="25"/>
      <c r="C18" s="26"/>
      <c r="D18" s="25"/>
      <c r="E18" s="25"/>
      <c r="F18" s="27" t="n">
        <f aca="false">IF(C18&gt;0,C18*E18,0)</f>
        <v>0</v>
      </c>
    </row>
    <row r="19" customFormat="false" ht="15" hidden="false" customHeight="false" outlineLevel="0" collapsed="false">
      <c r="A19" s="24" t="n">
        <v>13</v>
      </c>
      <c r="B19" s="25"/>
      <c r="C19" s="26"/>
      <c r="D19" s="25"/>
      <c r="E19" s="25"/>
      <c r="F19" s="27" t="n">
        <f aca="false">IF(C19&gt;0,C19*E19,0)</f>
        <v>0</v>
      </c>
    </row>
    <row r="20" customFormat="false" ht="15" hidden="false" customHeight="false" outlineLevel="0" collapsed="false">
      <c r="A20" s="24" t="n">
        <v>14</v>
      </c>
      <c r="B20" s="25"/>
      <c r="C20" s="26"/>
      <c r="D20" s="25"/>
      <c r="E20" s="25"/>
      <c r="F20" s="27" t="n">
        <f aca="false">IF(C20&gt;0,C20*E20,0)</f>
        <v>0</v>
      </c>
    </row>
    <row r="21" customFormat="false" ht="15" hidden="false" customHeight="false" outlineLevel="0" collapsed="false">
      <c r="A21" s="24" t="n">
        <v>15</v>
      </c>
      <c r="B21" s="25"/>
      <c r="C21" s="26"/>
      <c r="D21" s="25"/>
      <c r="E21" s="25"/>
      <c r="F21" s="27" t="n">
        <f aca="false">IF(C21&gt;0,C21*E21,0)</f>
        <v>0</v>
      </c>
    </row>
    <row r="22" customFormat="false" ht="15" hidden="false" customHeight="false" outlineLevel="0" collapsed="false">
      <c r="A22" s="24" t="n">
        <v>16</v>
      </c>
      <c r="B22" s="25"/>
      <c r="C22" s="26"/>
      <c r="D22" s="25"/>
      <c r="E22" s="25"/>
      <c r="F22" s="27" t="n">
        <f aca="false">IF(C22&gt;0,C22*E22,0)</f>
        <v>0</v>
      </c>
    </row>
    <row r="23" customFormat="false" ht="15" hidden="false" customHeight="false" outlineLevel="0" collapsed="false">
      <c r="A23" s="24" t="n">
        <v>17</v>
      </c>
      <c r="B23" s="25"/>
      <c r="C23" s="26"/>
      <c r="D23" s="25"/>
      <c r="E23" s="25"/>
      <c r="F23" s="27" t="n">
        <f aca="false">IF(C23&gt;0,C23*E23,0)</f>
        <v>0</v>
      </c>
    </row>
    <row r="24" customFormat="false" ht="15" hidden="false" customHeight="false" outlineLevel="0" collapsed="false">
      <c r="A24" s="24" t="n">
        <v>18</v>
      </c>
      <c r="B24" s="25"/>
      <c r="C24" s="26"/>
      <c r="D24" s="25"/>
      <c r="E24" s="25"/>
      <c r="F24" s="27" t="n">
        <f aca="false">IF(C24&gt;0,C24*E24,0)</f>
        <v>0</v>
      </c>
    </row>
    <row r="25" customFormat="false" ht="15" hidden="false" customHeight="false" outlineLevel="0" collapsed="false">
      <c r="A25" s="24" t="n">
        <v>19</v>
      </c>
      <c r="B25" s="25"/>
      <c r="C25" s="26"/>
      <c r="D25" s="25"/>
      <c r="E25" s="25"/>
      <c r="F25" s="27" t="n">
        <f aca="false">IF(C25&gt;0,C25*E25,0)</f>
        <v>0</v>
      </c>
    </row>
    <row r="26" customFormat="false" ht="15" hidden="false" customHeight="false" outlineLevel="0" collapsed="false">
      <c r="A26" s="24" t="n">
        <v>20</v>
      </c>
      <c r="B26" s="25"/>
      <c r="C26" s="26"/>
      <c r="D26" s="25"/>
      <c r="E26" s="25"/>
      <c r="F26" s="27" t="n">
        <f aca="false">IF(C26&gt;0,C26*E26,0)</f>
        <v>0</v>
      </c>
    </row>
    <row r="28" customFormat="false" ht="30" hidden="false" customHeight="true" outlineLevel="0" collapsed="false">
      <c r="A28" s="28" t="s">
        <v>63</v>
      </c>
      <c r="B28" s="28"/>
      <c r="C28" s="28"/>
      <c r="D28" s="28"/>
      <c r="E28" s="28"/>
      <c r="F28" s="28"/>
    </row>
    <row r="29" customFormat="false" ht="16.15" hidden="false" customHeight="false" outlineLevel="0" collapsed="false">
      <c r="A29" s="5" t="s">
        <v>64</v>
      </c>
      <c r="B29" s="29" t="n">
        <f aca="false">SUM(F7:F26)</f>
        <v>778.54</v>
      </c>
    </row>
    <row r="30" customFormat="false" ht="16.15" hidden="false" customHeight="false" outlineLevel="0" collapsed="false">
      <c r="A30" s="5" t="s">
        <v>65</v>
      </c>
      <c r="B30" s="30" t="n">
        <f aca="false">G4</f>
        <v>1890</v>
      </c>
    </row>
    <row r="31" customFormat="false" ht="16.15" hidden="false" customHeight="false" outlineLevel="0" collapsed="false">
      <c r="A31" s="5" t="s">
        <v>66</v>
      </c>
      <c r="B31" s="31" t="n">
        <f aca="false">G4-B29</f>
        <v>1111.46</v>
      </c>
    </row>
    <row r="32" customFormat="false" ht="16.15" hidden="false" customHeight="false" outlineLevel="0" collapsed="false">
      <c r="A32" s="5" t="s">
        <v>67</v>
      </c>
      <c r="B32" s="32" t="n">
        <f aca="false">IF(G4&gt;0,B29/G4,0)</f>
        <v>0.411925925925926</v>
      </c>
    </row>
    <row r="33" customFormat="false" ht="16.15" hidden="false" customHeight="false" outlineLevel="0" collapsed="false">
      <c r="A33" s="5" t="s">
        <v>68</v>
      </c>
      <c r="B33" s="33" t="n">
        <f aca="false">IF(B29&gt;0,G4/B29,0)</f>
        <v>2.42762093148714</v>
      </c>
    </row>
    <row r="34" customFormat="false" ht="16.15" hidden="false" customHeight="false" outlineLevel="0" collapsed="false">
      <c r="A34" s="5" t="s">
        <v>69</v>
      </c>
      <c r="B34" s="31" t="n">
        <f aca="false">B31-B31*0.15</f>
        <v>944.741</v>
      </c>
    </row>
    <row r="36" customFormat="false" ht="15" hidden="false" customHeight="false" outlineLevel="0" collapsed="false">
      <c r="A36" s="34" t="s">
        <v>70</v>
      </c>
      <c r="B36" s="34"/>
      <c r="C36" s="34"/>
      <c r="D36" s="34"/>
      <c r="E36" s="34"/>
      <c r="F36" s="34"/>
    </row>
    <row r="37" customFormat="false" ht="15" hidden="false" customHeight="false" outlineLevel="0" collapsed="false">
      <c r="A37" s="35" t="s">
        <v>71</v>
      </c>
      <c r="B37" s="36" t="s">
        <v>72</v>
      </c>
      <c r="C37" s="36"/>
      <c r="D37" s="36"/>
      <c r="E37" s="36"/>
      <c r="F37" s="36"/>
    </row>
    <row r="38" customFormat="false" ht="15" hidden="false" customHeight="false" outlineLevel="0" collapsed="false">
      <c r="A38" s="35" t="s">
        <v>73</v>
      </c>
      <c r="B38" s="36" t="s">
        <v>74</v>
      </c>
      <c r="C38" s="36"/>
      <c r="D38" s="36"/>
      <c r="E38" s="36"/>
      <c r="F38" s="36"/>
    </row>
    <row r="39" customFormat="false" ht="15" hidden="false" customHeight="false" outlineLevel="0" collapsed="false">
      <c r="A39" s="35" t="s">
        <v>75</v>
      </c>
      <c r="B39" s="36" t="s">
        <v>76</v>
      </c>
      <c r="C39" s="36"/>
      <c r="D39" s="36"/>
      <c r="E39" s="36"/>
      <c r="F39" s="36"/>
    </row>
    <row r="40" customFormat="false" ht="15" hidden="false" customHeight="false" outlineLevel="0" collapsed="false">
      <c r="A40" s="35" t="s">
        <v>77</v>
      </c>
      <c r="B40" s="36" t="s">
        <v>78</v>
      </c>
      <c r="C40" s="36"/>
      <c r="D40" s="36"/>
      <c r="E40" s="36"/>
      <c r="F40" s="36"/>
    </row>
  </sheetData>
  <mergeCells count="9">
    <mergeCell ref="A1:H1"/>
    <mergeCell ref="A2:H2"/>
    <mergeCell ref="B4:D4"/>
    <mergeCell ref="A28:F28"/>
    <mergeCell ref="A36:F36"/>
    <mergeCell ref="B37:F37"/>
    <mergeCell ref="B38:F38"/>
    <mergeCell ref="B39:F39"/>
    <mergeCell ref="B40:F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9A84C"/>
    <pageSetUpPr fitToPage="false"/>
  </sheetPr>
  <dimension ref="A1:H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5"/>
    <col collapsed="false" customWidth="true" hidden="false" outlineLevel="0" max="3" min="3" style="0" width="18"/>
    <col collapsed="false" customWidth="true" hidden="false" outlineLevel="0" max="4" min="4" style="0" width="16"/>
    <col collapsed="false" customWidth="true" hidden="false" outlineLevel="0" max="6" min="5" style="0" width="14"/>
    <col collapsed="false" customWidth="true" hidden="false" outlineLevel="0" max="7" min="7" style="0" width="16"/>
    <col collapsed="false" customWidth="true" hidden="false" outlineLevel="0" max="8" min="8" style="0" width="12"/>
  </cols>
  <sheetData>
    <row r="1" customFormat="false" ht="39.75" hidden="false" customHeight="true" outlineLevel="0" collapsed="false">
      <c r="A1" s="17" t="s">
        <v>79</v>
      </c>
      <c r="B1" s="17"/>
      <c r="C1" s="17"/>
      <c r="D1" s="17"/>
      <c r="E1" s="17"/>
      <c r="F1" s="17"/>
      <c r="G1" s="17"/>
      <c r="H1" s="17"/>
    </row>
    <row r="2" customFormat="false" ht="15" hidden="false" customHeight="false" outlineLevel="0" collapsed="false">
      <c r="A2" s="2" t="s">
        <v>80</v>
      </c>
      <c r="B2" s="2"/>
      <c r="C2" s="2"/>
      <c r="D2" s="2"/>
      <c r="E2" s="2"/>
      <c r="F2" s="2"/>
      <c r="G2" s="2"/>
      <c r="H2" s="2"/>
    </row>
    <row r="4" customFormat="false" ht="15" hidden="false" customHeight="false" outlineLevel="0" collapsed="false">
      <c r="A4" s="3" t="s">
        <v>2</v>
      </c>
      <c r="B4" s="3" t="s">
        <v>81</v>
      </c>
      <c r="C4" s="3" t="s">
        <v>82</v>
      </c>
      <c r="D4" s="3" t="s">
        <v>83</v>
      </c>
      <c r="E4" s="3" t="s">
        <v>84</v>
      </c>
      <c r="F4" s="3" t="s">
        <v>67</v>
      </c>
      <c r="G4" s="3" t="s">
        <v>68</v>
      </c>
      <c r="H4" s="3" t="s">
        <v>85</v>
      </c>
    </row>
    <row r="5" customFormat="false" ht="15" hidden="false" customHeight="false" outlineLevel="0" collapsed="false">
      <c r="A5" s="4" t="n">
        <v>1</v>
      </c>
      <c r="B5" s="5" t="s">
        <v>86</v>
      </c>
      <c r="C5" s="6" t="n">
        <v>380</v>
      </c>
      <c r="D5" s="6" t="n">
        <v>1490</v>
      </c>
      <c r="E5" s="37" t="n">
        <f aca="false">D5-C5</f>
        <v>1110</v>
      </c>
      <c r="F5" s="38" t="n">
        <f aca="false">IF(D5&gt;0,C5/D5,0)</f>
        <v>0.25503355704698</v>
      </c>
      <c r="G5" s="39" t="n">
        <f aca="false">IF(C5&gt;0,D5/C5,0)</f>
        <v>3.92105263157895</v>
      </c>
      <c r="H5" s="40" t="str">
        <f aca="false">IF(F5&lt;=0.25,"✅ OK",IF(F5&lt;=0.3,"👍 Bon",IF(F5&lt;=0.35,"⚠️","🚨")))</f>
        <v>👍 Bon</v>
      </c>
    </row>
    <row r="6" customFormat="false" ht="15" hidden="false" customHeight="false" outlineLevel="0" collapsed="false">
      <c r="A6" s="4" t="n">
        <v>2</v>
      </c>
      <c r="B6" s="5" t="s">
        <v>87</v>
      </c>
      <c r="C6" s="6" t="n">
        <v>520</v>
      </c>
      <c r="D6" s="6" t="n">
        <v>1890</v>
      </c>
      <c r="E6" s="37" t="n">
        <f aca="false">D6-C6</f>
        <v>1370</v>
      </c>
      <c r="F6" s="38" t="n">
        <f aca="false">IF(D6&gt;0,C6/D6,0)</f>
        <v>0.275132275132275</v>
      </c>
      <c r="G6" s="39" t="n">
        <f aca="false">IF(C6&gt;0,D6/C6,0)</f>
        <v>3.63461538461538</v>
      </c>
      <c r="H6" s="40" t="str">
        <f aca="false">IF(F6&lt;=0.25,"✅ OK",IF(F6&lt;=0.3,"👍 Bon",IF(F6&lt;=0.35,"⚠️","🚨")))</f>
        <v>👍 Bon</v>
      </c>
    </row>
    <row r="7" customFormat="false" ht="15" hidden="false" customHeight="false" outlineLevel="0" collapsed="false">
      <c r="A7" s="4" t="n">
        <v>3</v>
      </c>
      <c r="B7" s="5" t="s">
        <v>88</v>
      </c>
      <c r="C7" s="6" t="n">
        <v>580</v>
      </c>
      <c r="D7" s="6" t="n">
        <v>1890</v>
      </c>
      <c r="E7" s="37" t="n">
        <f aca="false">D7-C7</f>
        <v>1310</v>
      </c>
      <c r="F7" s="38" t="n">
        <f aca="false">IF(D7&gt;0,C7/D7,0)</f>
        <v>0.306878306878307</v>
      </c>
      <c r="G7" s="39" t="n">
        <f aca="false">IF(C7&gt;0,D7/C7,0)</f>
        <v>3.25862068965517</v>
      </c>
      <c r="H7" s="40" t="str">
        <f aca="false">IF(F7&lt;=0.25,"✅ OK",IF(F7&lt;=0.3,"👍 Bon",IF(F7&lt;=0.35,"⚠️","🚨")))</f>
        <v>⚠️</v>
      </c>
    </row>
    <row r="8" customFormat="false" ht="15" hidden="false" customHeight="false" outlineLevel="0" collapsed="false">
      <c r="A8" s="4" t="n">
        <v>4</v>
      </c>
      <c r="B8" s="5" t="s">
        <v>89</v>
      </c>
      <c r="C8" s="6" t="n">
        <v>450</v>
      </c>
      <c r="D8" s="6" t="n">
        <v>1790</v>
      </c>
      <c r="E8" s="37" t="n">
        <f aca="false">D8-C8</f>
        <v>1340</v>
      </c>
      <c r="F8" s="38" t="n">
        <f aca="false">IF(D8&gt;0,C8/D8,0)</f>
        <v>0.251396648044693</v>
      </c>
      <c r="G8" s="39" t="n">
        <f aca="false">IF(C8&gt;0,D8/C8,0)</f>
        <v>3.97777777777778</v>
      </c>
      <c r="H8" s="40" t="str">
        <f aca="false">IF(F8&lt;=0.25,"✅ OK",IF(F8&lt;=0.3,"👍 Bon",IF(F8&lt;=0.35,"⚠️","🚨")))</f>
        <v>👍 Bon</v>
      </c>
    </row>
    <row r="9" customFormat="false" ht="15" hidden="false" customHeight="false" outlineLevel="0" collapsed="false">
      <c r="A9" s="4" t="n">
        <v>5</v>
      </c>
      <c r="B9" s="5" t="s">
        <v>90</v>
      </c>
      <c r="C9" s="6" t="n">
        <v>720</v>
      </c>
      <c r="D9" s="6" t="n">
        <v>2290</v>
      </c>
      <c r="E9" s="37" t="n">
        <f aca="false">D9-C9</f>
        <v>1570</v>
      </c>
      <c r="F9" s="38" t="n">
        <f aca="false">IF(D9&gt;0,C9/D9,0)</f>
        <v>0.314410480349345</v>
      </c>
      <c r="G9" s="39" t="n">
        <f aca="false">IF(C9&gt;0,D9/C9,0)</f>
        <v>3.18055555555556</v>
      </c>
      <c r="H9" s="40" t="str">
        <f aca="false">IF(F9&lt;=0.25,"✅ OK",IF(F9&lt;=0.3,"👍 Bon",IF(F9&lt;=0.35,"⚠️","🚨")))</f>
        <v>⚠️</v>
      </c>
    </row>
    <row r="10" customFormat="false" ht="15" hidden="false" customHeight="false" outlineLevel="0" collapsed="false">
      <c r="A10" s="4" t="n">
        <v>6</v>
      </c>
      <c r="B10" s="5" t="s">
        <v>91</v>
      </c>
      <c r="C10" s="6" t="n">
        <v>390</v>
      </c>
      <c r="D10" s="6" t="n">
        <v>1590</v>
      </c>
      <c r="E10" s="37" t="n">
        <f aca="false">D10-C10</f>
        <v>1200</v>
      </c>
      <c r="F10" s="38" t="n">
        <f aca="false">IF(D10&gt;0,C10/D10,0)</f>
        <v>0.245283018867925</v>
      </c>
      <c r="G10" s="39" t="n">
        <f aca="false">IF(C10&gt;0,D10/C10,0)</f>
        <v>4.07692307692308</v>
      </c>
      <c r="H10" s="40" t="str">
        <f aca="false">IF(F10&lt;=0.25,"✅ OK",IF(F10&lt;=0.3,"👍 Bon",IF(F10&lt;=0.35,"⚠️","🚨")))</f>
        <v>✅ OK</v>
      </c>
    </row>
    <row r="11" customFormat="false" ht="15" hidden="false" customHeight="false" outlineLevel="0" collapsed="false">
      <c r="A11" s="4" t="n">
        <v>7</v>
      </c>
      <c r="B11" s="5" t="s">
        <v>92</v>
      </c>
      <c r="C11" s="6" t="n">
        <v>510</v>
      </c>
      <c r="D11" s="6" t="n">
        <v>1890</v>
      </c>
      <c r="E11" s="37" t="n">
        <f aca="false">D11-C11</f>
        <v>1380</v>
      </c>
      <c r="F11" s="38" t="n">
        <f aca="false">IF(D11&gt;0,C11/D11,0)</f>
        <v>0.26984126984127</v>
      </c>
      <c r="G11" s="39" t="n">
        <f aca="false">IF(C11&gt;0,D11/C11,0)</f>
        <v>3.70588235294118</v>
      </c>
      <c r="H11" s="40" t="str">
        <f aca="false">IF(F11&lt;=0.25,"✅ OK",IF(F11&lt;=0.3,"👍 Bon",IF(F11&lt;=0.35,"⚠️","🚨")))</f>
        <v>👍 Bon</v>
      </c>
    </row>
    <row r="12" customFormat="false" ht="15" hidden="false" customHeight="false" outlineLevel="0" collapsed="false">
      <c r="A12" s="4" t="n">
        <v>8</v>
      </c>
      <c r="B12" s="5" t="s">
        <v>93</v>
      </c>
      <c r="C12" s="6" t="n">
        <v>680</v>
      </c>
      <c r="D12" s="6" t="n">
        <v>2190</v>
      </c>
      <c r="E12" s="37" t="n">
        <f aca="false">D12-C12</f>
        <v>1510</v>
      </c>
      <c r="F12" s="38" t="n">
        <f aca="false">IF(D12&gt;0,C12/D12,0)</f>
        <v>0.310502283105023</v>
      </c>
      <c r="G12" s="39" t="n">
        <f aca="false">IF(C12&gt;0,D12/C12,0)</f>
        <v>3.22058823529412</v>
      </c>
      <c r="H12" s="40" t="str">
        <f aca="false">IF(F12&lt;=0.25,"✅ OK",IF(F12&lt;=0.3,"👍 Bon",IF(F12&lt;=0.35,"⚠️","🚨")))</f>
        <v>⚠️</v>
      </c>
    </row>
    <row r="13" customFormat="false" ht="15" hidden="false" customHeight="false" outlineLevel="0" collapsed="false">
      <c r="A13" s="4" t="n">
        <v>9</v>
      </c>
      <c r="B13" s="5" t="s">
        <v>94</v>
      </c>
      <c r="C13" s="6" t="n">
        <v>850</v>
      </c>
      <c r="D13" s="6" t="n">
        <v>2590</v>
      </c>
      <c r="E13" s="37" t="n">
        <f aca="false">D13-C13</f>
        <v>1740</v>
      </c>
      <c r="F13" s="38" t="n">
        <f aca="false">IF(D13&gt;0,C13/D13,0)</f>
        <v>0.328185328185328</v>
      </c>
      <c r="G13" s="39" t="n">
        <f aca="false">IF(C13&gt;0,D13/C13,0)</f>
        <v>3.04705882352941</v>
      </c>
      <c r="H13" s="40" t="str">
        <f aca="false">IF(F13&lt;=0.25,"✅ OK",IF(F13&lt;=0.3,"👍 Bon",IF(F13&lt;=0.35,"⚠️","🚨")))</f>
        <v>⚠️</v>
      </c>
    </row>
    <row r="14" customFormat="false" ht="15" hidden="false" customHeight="false" outlineLevel="0" collapsed="false">
      <c r="A14" s="4" t="n">
        <v>10</v>
      </c>
      <c r="B14" s="5" t="s">
        <v>95</v>
      </c>
      <c r="C14" s="6" t="n">
        <v>490</v>
      </c>
      <c r="D14" s="6" t="n">
        <v>1890</v>
      </c>
      <c r="E14" s="37" t="n">
        <f aca="false">D14-C14</f>
        <v>1400</v>
      </c>
      <c r="F14" s="38" t="n">
        <f aca="false">IF(D14&gt;0,C14/D14,0)</f>
        <v>0.259259259259259</v>
      </c>
      <c r="G14" s="39" t="n">
        <f aca="false">IF(C14&gt;0,D14/C14,0)</f>
        <v>3.85714285714286</v>
      </c>
      <c r="H14" s="40" t="str">
        <f aca="false">IF(F14&lt;=0.25,"✅ OK",IF(F14&lt;=0.3,"👍 Bon",IF(F14&lt;=0.35,"⚠️","🚨")))</f>
        <v>👍 Bon</v>
      </c>
    </row>
    <row r="15" customFormat="false" ht="15" hidden="false" customHeight="false" outlineLevel="0" collapsed="false">
      <c r="A15" s="4" t="n">
        <v>11</v>
      </c>
      <c r="B15" s="5" t="s">
        <v>96</v>
      </c>
      <c r="C15" s="6" t="n">
        <v>360</v>
      </c>
      <c r="D15" s="6" t="n">
        <v>1590</v>
      </c>
      <c r="E15" s="37" t="n">
        <f aca="false">D15-C15</f>
        <v>1230</v>
      </c>
      <c r="F15" s="38" t="n">
        <f aca="false">IF(D15&gt;0,C15/D15,0)</f>
        <v>0.226415094339623</v>
      </c>
      <c r="G15" s="39" t="n">
        <f aca="false">IF(C15&gt;0,D15/C15,0)</f>
        <v>4.41666666666667</v>
      </c>
      <c r="H15" s="40" t="str">
        <f aca="false">IF(F15&lt;=0.25,"✅ OK",IF(F15&lt;=0.3,"👍 Bon",IF(F15&lt;=0.35,"⚠️","🚨")))</f>
        <v>✅ OK</v>
      </c>
    </row>
    <row r="16" customFormat="false" ht="15" hidden="false" customHeight="false" outlineLevel="0" collapsed="false">
      <c r="A16" s="4" t="n">
        <v>12</v>
      </c>
      <c r="B16" s="5" t="s">
        <v>97</v>
      </c>
      <c r="C16" s="6" t="n">
        <v>620</v>
      </c>
      <c r="D16" s="6" t="n">
        <v>2090</v>
      </c>
      <c r="E16" s="37" t="n">
        <f aca="false">D16-C16</f>
        <v>1470</v>
      </c>
      <c r="F16" s="38" t="n">
        <f aca="false">IF(D16&gt;0,C16/D16,0)</f>
        <v>0.296650717703349</v>
      </c>
      <c r="G16" s="39" t="n">
        <f aca="false">IF(C16&gt;0,D16/C16,0)</f>
        <v>3.37096774193548</v>
      </c>
      <c r="H16" s="40" t="str">
        <f aca="false">IF(F16&lt;=0.25,"✅ OK",IF(F16&lt;=0.3,"👍 Bon",IF(F16&lt;=0.35,"⚠️","🚨")))</f>
        <v>👍 Bon</v>
      </c>
    </row>
    <row r="17" customFormat="false" ht="15" hidden="false" customHeight="false" outlineLevel="0" collapsed="false">
      <c r="A17" s="4" t="n">
        <v>13</v>
      </c>
      <c r="B17" s="5" t="s">
        <v>98</v>
      </c>
      <c r="C17" s="6" t="n">
        <v>440</v>
      </c>
      <c r="D17" s="6" t="n">
        <v>1690</v>
      </c>
      <c r="E17" s="37" t="n">
        <f aca="false">D17-C17</f>
        <v>1250</v>
      </c>
      <c r="F17" s="38" t="n">
        <f aca="false">IF(D17&gt;0,C17/D17,0)</f>
        <v>0.260355029585799</v>
      </c>
      <c r="G17" s="39" t="n">
        <f aca="false">IF(C17&gt;0,D17/C17,0)</f>
        <v>3.84090909090909</v>
      </c>
      <c r="H17" s="40" t="str">
        <f aca="false">IF(F17&lt;=0.25,"✅ OK",IF(F17&lt;=0.3,"👍 Bon",IF(F17&lt;=0.35,"⚠️","🚨")))</f>
        <v>👍 Bon</v>
      </c>
    </row>
    <row r="18" customFormat="false" ht="15" hidden="false" customHeight="false" outlineLevel="0" collapsed="false">
      <c r="A18" s="4" t="n">
        <v>14</v>
      </c>
      <c r="B18" s="5" t="s">
        <v>99</v>
      </c>
      <c r="C18" s="6" t="n">
        <v>580</v>
      </c>
      <c r="D18" s="6" t="n">
        <v>2090</v>
      </c>
      <c r="E18" s="37" t="n">
        <f aca="false">D18-C18</f>
        <v>1510</v>
      </c>
      <c r="F18" s="38" t="n">
        <f aca="false">IF(D18&gt;0,C18/D18,0)</f>
        <v>0.277511961722488</v>
      </c>
      <c r="G18" s="39" t="n">
        <f aca="false">IF(C18&gt;0,D18/C18,0)</f>
        <v>3.60344827586207</v>
      </c>
      <c r="H18" s="40" t="str">
        <f aca="false">IF(F18&lt;=0.25,"✅ OK",IF(F18&lt;=0.3,"👍 Bon",IF(F18&lt;=0.35,"⚠️","🚨")))</f>
        <v>👍 Bon</v>
      </c>
    </row>
    <row r="19" customFormat="false" ht="15" hidden="false" customHeight="false" outlineLevel="0" collapsed="false">
      <c r="A19" s="4" t="n">
        <v>15</v>
      </c>
      <c r="B19" s="5" t="s">
        <v>100</v>
      </c>
      <c r="C19" s="6" t="n">
        <v>420</v>
      </c>
      <c r="D19" s="6" t="n">
        <v>1690</v>
      </c>
      <c r="E19" s="37" t="n">
        <f aca="false">D19-C19</f>
        <v>1270</v>
      </c>
      <c r="F19" s="38" t="n">
        <f aca="false">IF(D19&gt;0,C19/D19,0)</f>
        <v>0.248520710059172</v>
      </c>
      <c r="G19" s="39" t="n">
        <f aca="false">IF(C19&gt;0,D19/C19,0)</f>
        <v>4.02380952380952</v>
      </c>
      <c r="H19" s="40" t="str">
        <f aca="false">IF(F19&lt;=0.25,"✅ OK",IF(F19&lt;=0.3,"👍 Bon",IF(F19&lt;=0.35,"⚠️","🚨")))</f>
        <v>✅ OK</v>
      </c>
    </row>
    <row r="20" customFormat="false" ht="15" hidden="false" customHeight="false" outlineLevel="0" collapsed="false">
      <c r="A20" s="4" t="n">
        <v>16</v>
      </c>
      <c r="B20" s="5" t="s">
        <v>101</v>
      </c>
      <c r="C20" s="6" t="n">
        <v>350</v>
      </c>
      <c r="D20" s="6" t="n">
        <v>1490</v>
      </c>
      <c r="E20" s="37" t="n">
        <f aca="false">D20-C20</f>
        <v>1140</v>
      </c>
      <c r="F20" s="38" t="n">
        <f aca="false">IF(D20&gt;0,C20/D20,0)</f>
        <v>0.23489932885906</v>
      </c>
      <c r="G20" s="39" t="n">
        <f aca="false">IF(C20&gt;0,D20/C20,0)</f>
        <v>4.25714285714286</v>
      </c>
      <c r="H20" s="40" t="str">
        <f aca="false">IF(F20&lt;=0.25,"✅ OK",IF(F20&lt;=0.3,"👍 Bon",IF(F20&lt;=0.35,"⚠️","🚨")))</f>
        <v>✅ OK</v>
      </c>
    </row>
    <row r="21" customFormat="false" ht="15" hidden="false" customHeight="false" outlineLevel="0" collapsed="false">
      <c r="A21" s="4" t="n">
        <v>17</v>
      </c>
      <c r="B21" s="5" t="s">
        <v>102</v>
      </c>
      <c r="C21" s="6" t="n">
        <v>380</v>
      </c>
      <c r="D21" s="6" t="n">
        <v>1490</v>
      </c>
      <c r="E21" s="37" t="n">
        <f aca="false">D21-C21</f>
        <v>1110</v>
      </c>
      <c r="F21" s="38" t="n">
        <f aca="false">IF(D21&gt;0,C21/D21,0)</f>
        <v>0.25503355704698</v>
      </c>
      <c r="G21" s="39" t="n">
        <f aca="false">IF(C21&gt;0,D21/C21,0)</f>
        <v>3.92105263157895</v>
      </c>
      <c r="H21" s="40" t="str">
        <f aca="false">IF(F21&lt;=0.25,"✅ OK",IF(F21&lt;=0.3,"👍 Bon",IF(F21&lt;=0.35,"⚠️","🚨")))</f>
        <v>👍 Bon</v>
      </c>
    </row>
    <row r="22" customFormat="false" ht="15" hidden="false" customHeight="false" outlineLevel="0" collapsed="false">
      <c r="A22" s="4" t="n">
        <v>18</v>
      </c>
      <c r="B22" s="5" t="s">
        <v>103</v>
      </c>
      <c r="C22" s="6" t="n">
        <v>510</v>
      </c>
      <c r="D22" s="6" t="n">
        <v>1890</v>
      </c>
      <c r="E22" s="37" t="n">
        <f aca="false">D22-C22</f>
        <v>1380</v>
      </c>
      <c r="F22" s="38" t="n">
        <f aca="false">IF(D22&gt;0,C22/D22,0)</f>
        <v>0.26984126984127</v>
      </c>
      <c r="G22" s="39" t="n">
        <f aca="false">IF(C22&gt;0,D22/C22,0)</f>
        <v>3.70588235294118</v>
      </c>
      <c r="H22" s="40" t="str">
        <f aca="false">IF(F22&lt;=0.25,"✅ OK",IF(F22&lt;=0.3,"👍 Bon",IF(F22&lt;=0.35,"⚠️","🚨")))</f>
        <v>👍 Bon</v>
      </c>
    </row>
    <row r="23" customFormat="false" ht="15" hidden="false" customHeight="false" outlineLevel="0" collapsed="false">
      <c r="A23" s="12"/>
      <c r="B23" s="13" t="s">
        <v>104</v>
      </c>
      <c r="C23" s="15" t="n">
        <f aca="false">AVERAGE(C5:C22)</f>
        <v>512.777777777778</v>
      </c>
      <c r="D23" s="14" t="n">
        <f aca="false">AVERAGE(D5:D22)</f>
        <v>1862.22222222222</v>
      </c>
      <c r="E23" s="41" t="n">
        <f aca="false">AVERAGE(E5:E22)</f>
        <v>1349.44444444444</v>
      </c>
      <c r="F23" s="42" t="n">
        <f aca="false">AVERAGE(F5:F22)</f>
        <v>0.27139722754823</v>
      </c>
      <c r="G23" s="43" t="n">
        <f aca="false">AVERAGE(G5:G22)</f>
        <v>3.72333869588107</v>
      </c>
      <c r="H23" s="12"/>
    </row>
  </sheetData>
  <mergeCells count="2">
    <mergeCell ref="A1:H1"/>
    <mergeCell ref="A2:H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666666"/>
    <pageSetUpPr fitToPage="false"/>
  </sheetPr>
  <dimension ref="A1:D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5"/>
    <col collapsed="false" customWidth="true" hidden="false" outlineLevel="0" max="2" min="2" style="0" width="40"/>
  </cols>
  <sheetData>
    <row r="1" customFormat="false" ht="39.75" hidden="false" customHeight="true" outlineLevel="0" collapsed="false">
      <c r="A1" s="17" t="s">
        <v>105</v>
      </c>
      <c r="B1" s="17"/>
      <c r="C1" s="17"/>
      <c r="D1" s="17"/>
    </row>
    <row r="3" customFormat="false" ht="15" hidden="false" customHeight="false" outlineLevel="0" collapsed="false">
      <c r="A3" s="5" t="s">
        <v>106</v>
      </c>
      <c r="B3" s="44" t="s">
        <v>107</v>
      </c>
    </row>
    <row r="4" customFormat="false" ht="15" hidden="false" customHeight="false" outlineLevel="0" collapsed="false">
      <c r="A4" s="5" t="s">
        <v>108</v>
      </c>
      <c r="B4" s="44" t="s">
        <v>109</v>
      </c>
    </row>
    <row r="5" customFormat="false" ht="15" hidden="false" customHeight="false" outlineLevel="0" collapsed="false">
      <c r="A5" s="5" t="s">
        <v>110</v>
      </c>
      <c r="B5" s="44" t="s">
        <v>111</v>
      </c>
    </row>
    <row r="6" customFormat="false" ht="15" hidden="false" customHeight="false" outlineLevel="0" collapsed="false">
      <c r="A6" s="5" t="s">
        <v>112</v>
      </c>
      <c r="B6" s="44" t="s">
        <v>113</v>
      </c>
    </row>
    <row r="7" customFormat="false" ht="15" hidden="false" customHeight="false" outlineLevel="0" collapsed="false">
      <c r="A7" s="5" t="s">
        <v>114</v>
      </c>
      <c r="B7" s="44" t="s">
        <v>115</v>
      </c>
    </row>
    <row r="8" customFormat="false" ht="15" hidden="false" customHeight="false" outlineLevel="0" collapsed="false">
      <c r="A8" s="5" t="s">
        <v>116</v>
      </c>
      <c r="B8" s="44" t="s">
        <v>117</v>
      </c>
    </row>
    <row r="9" customFormat="false" ht="15" hidden="false" customHeight="false" outlineLevel="0" collapsed="false">
      <c r="A9" s="5" t="s">
        <v>118</v>
      </c>
      <c r="B9" s="44" t="n">
        <v>500000</v>
      </c>
    </row>
    <row r="10" customFormat="false" ht="15" hidden="false" customHeight="false" outlineLevel="0" collapsed="false">
      <c r="A10" s="5" t="s">
        <v>119</v>
      </c>
      <c r="B10" s="44" t="s">
        <v>120</v>
      </c>
    </row>
    <row r="11" customFormat="false" ht="15" hidden="false" customHeight="false" outlineLevel="0" collapsed="false">
      <c r="A11" s="5" t="s">
        <v>121</v>
      </c>
      <c r="B11" s="44" t="s">
        <v>122</v>
      </c>
    </row>
    <row r="12" customFormat="false" ht="15" hidden="false" customHeight="false" outlineLevel="0" collapsed="false">
      <c r="A12" s="5" t="s">
        <v>123</v>
      </c>
      <c r="B12" s="44" t="n">
        <v>80</v>
      </c>
    </row>
    <row r="13" customFormat="false" ht="15" hidden="false" customHeight="false" outlineLevel="0" collapsed="false">
      <c r="A13" s="5" t="s">
        <v>124</v>
      </c>
      <c r="B13" s="44" t="n">
        <v>26</v>
      </c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2026-03-30T08:20:13Z</dcterms:created>
  <dc:creator>openpyxl</dc:creator>
  <dc:description/>
  <dc:language>en-US</dc:language>
  <cp:lastModifiedBy/>
  <dcterms:modified xsi:type="dcterms:W3CDTF">2026-03-30T08:20:13Z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